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13_ncr:1_{3E4D410D-28CB-49DB-ADD1-7B2E23F718BC}" xr6:coauthVersionLast="47" xr6:coauthVersionMax="47" xr10:uidLastSave="{00000000-0000-0000-0000-000000000000}"/>
  <bookViews>
    <workbookView xWindow="28680" yWindow="-120" windowWidth="29040" windowHeight="15720" xr2:uid="{ED77F4A9-6DEE-4252-9F13-A09F6D54E623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2" l="1"/>
  <c r="O9" i="2"/>
  <c r="M9" i="2"/>
  <c r="L9" i="2"/>
  <c r="J9" i="2"/>
  <c r="H9" i="2"/>
  <c r="G9" i="2"/>
  <c r="D9" i="2"/>
  <c r="I15" i="2"/>
  <c r="K15" i="2"/>
  <c r="Q15" i="2" s="1"/>
  <c r="R15" i="2"/>
  <c r="I16" i="2"/>
  <c r="K16" i="2"/>
  <c r="Q16" i="2"/>
  <c r="R16" i="2"/>
  <c r="S16" i="2"/>
  <c r="I19" i="2"/>
  <c r="K19" i="2"/>
  <c r="Q19" i="2" s="1"/>
  <c r="I5" i="2"/>
  <c r="K5" i="2"/>
  <c r="Q5" i="2" s="1"/>
  <c r="I6" i="2"/>
  <c r="K6" i="2"/>
  <c r="S6" i="2" s="1"/>
  <c r="I17" i="2"/>
  <c r="K17" i="2"/>
  <c r="R17" i="2" s="1"/>
  <c r="I18" i="2"/>
  <c r="K18" i="2"/>
  <c r="Q18" i="2" s="1"/>
  <c r="S18" i="2"/>
  <c r="K9" i="2" l="1"/>
  <c r="R18" i="2"/>
  <c r="Q17" i="2"/>
  <c r="S15" i="2"/>
  <c r="S5" i="2"/>
  <c r="R6" i="2"/>
  <c r="Q6" i="2"/>
  <c r="R5" i="2"/>
  <c r="S17" i="2"/>
  <c r="S19" i="2"/>
  <c r="R19" i="2"/>
  <c r="I10" i="2" l="1"/>
  <c r="M11" i="2"/>
  <c r="P11" i="2"/>
  <c r="S11" i="2"/>
  <c r="I11" i="2"/>
</calcChain>
</file>

<file path=xl/sharedStrings.xml><?xml version="1.0" encoding="utf-8"?>
<sst xmlns="http://schemas.openxmlformats.org/spreadsheetml/2006/main" count="120" uniqueCount="82">
  <si>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</si>
  <si>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</si>
  <si>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</si>
  <si>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</si>
  <si>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</si>
  <si>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</si>
  <si>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</si>
  <si>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</si>
  <si>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</si>
  <si>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</si>
  <si>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</si>
  <si>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</si>
  <si>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</si>
  <si>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</si>
  <si>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</si>
  <si>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</si>
  <si>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</si>
  <si>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</si>
  <si>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</si>
  <si>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</si>
  <si>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</si>
  <si>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</si>
  <si>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</si>
  <si>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</si>
  <si>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</si>
  <si>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</si>
  <si>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</si>
  <si>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</si>
  <si>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</si>
  <si>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</si>
  <si>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</si>
  <si>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</si>
  <si>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</si>
  <si>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</si>
  <si>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</si>
  <si>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</si>
  <si>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</si>
  <si>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</si>
  <si>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</si>
  <si>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</si>
  <si>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</si>
  <si>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</si>
  <si>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</si>
  <si>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</si>
  <si>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003-003-002-1470</t>
  </si>
  <si>
    <t>WD</t>
  </si>
  <si>
    <t>03-ARM'S LENGTH</t>
  </si>
  <si>
    <t>4010</t>
  </si>
  <si>
    <t>L236/P484</t>
  </si>
  <si>
    <t xml:space="preserve">4000 RES LAND </t>
  </si>
  <si>
    <t>NOT INSPECTED</t>
  </si>
  <si>
    <t>401</t>
  </si>
  <si>
    <t>003-003-023-5100</t>
  </si>
  <si>
    <t>QC</t>
  </si>
  <si>
    <t>4100</t>
  </si>
  <si>
    <t>L241/P166</t>
  </si>
  <si>
    <t>A-TAHQ TR-M123</t>
  </si>
  <si>
    <t>003-003-025-0900</t>
  </si>
  <si>
    <t>8834 CO RD 430</t>
  </si>
  <si>
    <t>L233/P758</t>
  </si>
  <si>
    <t>003-003-036-2400</t>
  </si>
  <si>
    <t>7760 M-123</t>
  </si>
  <si>
    <t>L241/P764</t>
  </si>
  <si>
    <t>003-003-036-4300</t>
  </si>
  <si>
    <t>7607 CO RD 451</t>
  </si>
  <si>
    <t>4001</t>
  </si>
  <si>
    <t>L238/P551</t>
  </si>
  <si>
    <t>003-006-035-1700</t>
  </si>
  <si>
    <t>L238/P56</t>
  </si>
  <si>
    <t>003-580-000-1800</t>
  </si>
  <si>
    <t>8085 FISHER TR</t>
  </si>
  <si>
    <t>L236/P1</t>
  </si>
  <si>
    <t>E-W INF FF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</si>
  <si>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</si>
  <si>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</si>
  <si>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</si>
  <si>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</si>
  <si>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</si>
  <si>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</si>
  <si>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</si>
  <si>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2026 value per acre for 1.5 to 3 acre parcels is $9,970 per acre.  The acreage value was arrived at by the land residual method using improved sales.  The vacant land sales were not sufficient to arrive at a credible per acre value.</t>
  </si>
  <si>
    <t xml:space="preserve">2025 value per acre was $6,000 per acre indicating an increase in land values consistent with the overall market.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</si>
</sst>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4E61C-2F6D-437C-8B2F-AEF59D591CAE}">
  <dimension ref="A1:BL19"/>
  <sheetViews>
    <sheetView tabSelected="1" topLeftCell="G1" workbookViewId="0">
      <selection activeCell="G14" sqref="G14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4" customWidth="1"/>
    <col min="4" max="4" width="17.7109375" style="14" customWidth="1"/>
    <col min="5" max="5" width="8.7109375" customWidth="1"/>
    <col min="6" max="6" width="49.7109375" customWidth="1"/>
    <col min="7" max="8" width="17.7109375" style="14" customWidth="1"/>
    <col min="9" max="9" width="18.7109375" style="19" customWidth="1"/>
    <col min="10" max="10" width="17.7109375" style="14" customWidth="1"/>
    <col min="11" max="11" width="18.7109375" style="14" customWidth="1"/>
    <col min="12" max="12" width="20.7109375" style="14" customWidth="1"/>
    <col min="13" max="13" width="17.710937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5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L2" s="2"/>
      <c r="BC2" s="2"/>
      <c r="BE2" s="2"/>
    </row>
    <row r="5" spans="1:64" x14ac:dyDescent="0.25">
      <c r="A5" t="s">
        <v>60</v>
      </c>
      <c r="B5" t="s">
        <v>61</v>
      </c>
      <c r="C5" s="24">
        <v>45709</v>
      </c>
      <c r="D5" s="14">
        <v>95000</v>
      </c>
      <c r="E5" t="s">
        <v>45</v>
      </c>
      <c r="F5" t="s">
        <v>46</v>
      </c>
      <c r="G5" s="14">
        <v>95000</v>
      </c>
      <c r="H5" s="14">
        <v>40100</v>
      </c>
      <c r="I5" s="19">
        <f>H5/G5*100</f>
        <v>42.21052631578948</v>
      </c>
      <c r="J5" s="14">
        <v>77336</v>
      </c>
      <c r="K5" s="14">
        <f>G5-69406</f>
        <v>25594</v>
      </c>
      <c r="L5" s="14">
        <v>7930</v>
      </c>
      <c r="M5" s="29">
        <v>130</v>
      </c>
      <c r="N5" s="33">
        <v>660</v>
      </c>
      <c r="O5" s="38">
        <v>1.97</v>
      </c>
      <c r="P5" s="38">
        <v>1.97</v>
      </c>
      <c r="Q5" s="14">
        <f>K5/M5</f>
        <v>196.87692307692308</v>
      </c>
      <c r="R5" s="14">
        <f>K5/O5</f>
        <v>12991.878172588833</v>
      </c>
      <c r="S5" s="43">
        <f>K5/O5/43560</f>
        <v>0.2982524833009374</v>
      </c>
      <c r="T5" s="38">
        <v>130</v>
      </c>
      <c r="U5" s="5" t="s">
        <v>54</v>
      </c>
      <c r="V5" t="s">
        <v>62</v>
      </c>
      <c r="X5" t="s">
        <v>49</v>
      </c>
      <c r="Y5">
        <v>0</v>
      </c>
      <c r="Z5">
        <v>1</v>
      </c>
      <c r="AA5" t="s">
        <v>50</v>
      </c>
      <c r="AC5" s="6" t="s">
        <v>51</v>
      </c>
      <c r="AD5" t="s">
        <v>56</v>
      </c>
    </row>
    <row r="6" spans="1:64" x14ac:dyDescent="0.25">
      <c r="A6" t="s">
        <v>63</v>
      </c>
      <c r="B6" t="s">
        <v>64</v>
      </c>
      <c r="C6" s="24">
        <v>45456</v>
      </c>
      <c r="D6" s="14">
        <v>72000</v>
      </c>
      <c r="E6" t="s">
        <v>45</v>
      </c>
      <c r="F6" t="s">
        <v>46</v>
      </c>
      <c r="G6" s="14">
        <v>72000</v>
      </c>
      <c r="H6" s="14">
        <v>27900</v>
      </c>
      <c r="I6" s="19">
        <f>H6/G6*100</f>
        <v>38.75</v>
      </c>
      <c r="J6" s="14">
        <v>60117</v>
      </c>
      <c r="K6" s="14">
        <f>G6-48039</f>
        <v>23961</v>
      </c>
      <c r="L6" s="14">
        <v>12078</v>
      </c>
      <c r="M6" s="29">
        <v>198</v>
      </c>
      <c r="N6" s="33">
        <v>660</v>
      </c>
      <c r="O6" s="38">
        <v>3</v>
      </c>
      <c r="P6" s="38">
        <v>3</v>
      </c>
      <c r="Q6" s="14">
        <f>K6/M6</f>
        <v>121.01515151515152</v>
      </c>
      <c r="R6" s="14">
        <f>K6/O6</f>
        <v>7987</v>
      </c>
      <c r="S6" s="43">
        <f>K6/O6/43560</f>
        <v>0.183356290174472</v>
      </c>
      <c r="T6" s="38">
        <v>198</v>
      </c>
      <c r="U6" s="5" t="s">
        <v>65</v>
      </c>
      <c r="V6" t="s">
        <v>66</v>
      </c>
      <c r="X6" t="s">
        <v>49</v>
      </c>
      <c r="Y6">
        <v>0</v>
      </c>
      <c r="Z6">
        <v>1</v>
      </c>
      <c r="AA6" t="s">
        <v>50</v>
      </c>
      <c r="AC6" s="6" t="s">
        <v>51</v>
      </c>
      <c r="AD6" t="s">
        <v>56</v>
      </c>
    </row>
    <row r="8" spans="1:64" ht="15.75" thickBot="1" x14ac:dyDescent="0.3"/>
    <row r="9" spans="1:64" ht="15.75" thickTop="1" x14ac:dyDescent="0.25">
      <c r="A9" s="7"/>
      <c r="B9" s="7"/>
      <c r="C9" s="25" t="s">
        <v>73</v>
      </c>
      <c r="D9" s="15">
        <f>+SUM(D2:D8)</f>
        <v>167000</v>
      </c>
      <c r="E9" s="7"/>
      <c r="F9" s="7"/>
      <c r="G9" s="15">
        <f>+SUM(G2:G8)</f>
        <v>167000</v>
      </c>
      <c r="H9" s="15">
        <f>+SUM(H2:H8)</f>
        <v>68000</v>
      </c>
      <c r="I9" s="20"/>
      <c r="J9" s="15">
        <f>+SUM(J2:J8)</f>
        <v>137453</v>
      </c>
      <c r="K9" s="15">
        <f>+SUM(K2:K8)</f>
        <v>49555</v>
      </c>
      <c r="L9" s="15">
        <f>+SUM(L2:L8)</f>
        <v>20008</v>
      </c>
      <c r="M9" s="30">
        <f>+SUM(M2:M8)</f>
        <v>328</v>
      </c>
      <c r="N9" s="34"/>
      <c r="O9" s="39">
        <f>+SUM(O2:O8)</f>
        <v>4.97</v>
      </c>
      <c r="P9" s="39">
        <f>+SUM(P2:P8)</f>
        <v>4.97</v>
      </c>
      <c r="Q9" s="15"/>
      <c r="R9" s="15"/>
      <c r="S9" s="44"/>
      <c r="T9" s="39"/>
      <c r="U9" s="8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</row>
    <row r="10" spans="1:64" x14ac:dyDescent="0.25">
      <c r="A10" s="9"/>
      <c r="B10" s="9"/>
      <c r="C10" s="26"/>
      <c r="D10" s="16"/>
      <c r="E10" s="9"/>
      <c r="F10" s="9"/>
      <c r="G10" s="16"/>
      <c r="H10" s="16" t="s">
        <v>74</v>
      </c>
      <c r="I10" s="21">
        <f>H9/G9*100</f>
        <v>40.718562874251496</v>
      </c>
      <c r="J10" s="16"/>
      <c r="K10" s="16"/>
      <c r="L10" s="16" t="s">
        <v>75</v>
      </c>
      <c r="M10" s="31"/>
      <c r="N10" s="35"/>
      <c r="O10" s="40" t="s">
        <v>75</v>
      </c>
      <c r="P10" s="40"/>
      <c r="Q10" s="16"/>
      <c r="R10" s="16" t="s">
        <v>75</v>
      </c>
      <c r="S10" s="45"/>
      <c r="T10" s="40"/>
      <c r="U10" s="10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</row>
    <row r="11" spans="1:64" x14ac:dyDescent="0.25">
      <c r="A11" s="11"/>
      <c r="B11" s="11"/>
      <c r="C11" s="27"/>
      <c r="D11" s="17"/>
      <c r="E11" s="11"/>
      <c r="F11" s="11"/>
      <c r="G11" s="17"/>
      <c r="H11" s="17" t="s">
        <v>76</v>
      </c>
      <c r="I11" s="22">
        <f ca="1">STDEV(I2:I18)</f>
        <v>11.967559740306575</v>
      </c>
      <c r="J11" s="17"/>
      <c r="K11" s="17"/>
      <c r="L11" s="17" t="s">
        <v>77</v>
      </c>
      <c r="M11" s="47">
        <f>K9/M9</f>
        <v>151.08231707317074</v>
      </c>
      <c r="N11" s="36"/>
      <c r="O11" s="41" t="s">
        <v>78</v>
      </c>
      <c r="P11" s="41">
        <f>K9/O9</f>
        <v>9970.8249496981898</v>
      </c>
      <c r="Q11" s="17"/>
      <c r="R11" s="17" t="s">
        <v>79</v>
      </c>
      <c r="S11" s="46">
        <f>K9/O9/43560</f>
        <v>0.22889864439160215</v>
      </c>
      <c r="T11" s="41"/>
      <c r="U11" s="12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</row>
    <row r="12" spans="1:64" x14ac:dyDescent="0.25">
      <c r="G12" s="14" t="s">
        <v>80</v>
      </c>
    </row>
    <row r="13" spans="1:64" x14ac:dyDescent="0.25">
      <c r="G13" s="14" t="s">
        <v>81</v>
      </c>
    </row>
    <row r="15" spans="1:64" x14ac:dyDescent="0.25">
      <c r="A15" t="s">
        <v>44</v>
      </c>
      <c r="C15" s="24">
        <v>45281</v>
      </c>
      <c r="D15" s="14">
        <v>45000</v>
      </c>
      <c r="E15" t="s">
        <v>45</v>
      </c>
      <c r="F15" t="s">
        <v>46</v>
      </c>
      <c r="G15" s="14">
        <v>45000</v>
      </c>
      <c r="H15" s="14">
        <v>21300</v>
      </c>
      <c r="I15" s="19">
        <f>H15/G15*100</f>
        <v>47.333333333333336</v>
      </c>
      <c r="J15" s="14">
        <v>60648</v>
      </c>
      <c r="K15" s="14">
        <f>G15-48648</f>
        <v>-3648</v>
      </c>
      <c r="L15" s="14">
        <v>12000</v>
      </c>
      <c r="M15" s="29">
        <v>0</v>
      </c>
      <c r="N15" s="33">
        <v>0</v>
      </c>
      <c r="O15" s="38">
        <v>2</v>
      </c>
      <c r="P15" s="38">
        <v>2</v>
      </c>
      <c r="Q15" s="14" t="e">
        <f>K15/M15</f>
        <v>#DIV/0!</v>
      </c>
      <c r="R15" s="14">
        <f>K15/O15</f>
        <v>-1824</v>
      </c>
      <c r="S15" s="43">
        <f>K15/O15/43560</f>
        <v>-4.1873278236914599E-2</v>
      </c>
      <c r="T15" s="38">
        <v>0</v>
      </c>
      <c r="U15" s="5" t="s">
        <v>47</v>
      </c>
      <c r="V15" t="s">
        <v>48</v>
      </c>
      <c r="X15" t="s">
        <v>49</v>
      </c>
      <c r="Y15">
        <v>0</v>
      </c>
      <c r="Z15">
        <v>0</v>
      </c>
      <c r="AA15" t="s">
        <v>50</v>
      </c>
      <c r="AC15" s="6" t="s">
        <v>51</v>
      </c>
    </row>
    <row r="16" spans="1:64" x14ac:dyDescent="0.25">
      <c r="A16" t="s">
        <v>52</v>
      </c>
      <c r="C16" s="24">
        <v>45626</v>
      </c>
      <c r="D16" s="14">
        <v>7000</v>
      </c>
      <c r="E16" t="s">
        <v>53</v>
      </c>
      <c r="F16" t="s">
        <v>46</v>
      </c>
      <c r="G16" s="14">
        <v>7000</v>
      </c>
      <c r="H16" s="14">
        <v>11000</v>
      </c>
      <c r="I16" s="19">
        <f>H16/G16*100</f>
        <v>157.14285714285714</v>
      </c>
      <c r="J16" s="14">
        <v>25948</v>
      </c>
      <c r="K16" s="14">
        <f>G16-17896</f>
        <v>-10896</v>
      </c>
      <c r="L16" s="14">
        <v>8052</v>
      </c>
      <c r="M16" s="29">
        <v>132</v>
      </c>
      <c r="N16" s="33">
        <v>627</v>
      </c>
      <c r="O16" s="38">
        <v>1.9</v>
      </c>
      <c r="P16" s="38">
        <v>1.9</v>
      </c>
      <c r="Q16" s="14">
        <f>K16/M16</f>
        <v>-82.545454545454547</v>
      </c>
      <c r="R16" s="14">
        <f>K16/O16</f>
        <v>-5734.7368421052633</v>
      </c>
      <c r="S16" s="43">
        <f>K16/O16/43560</f>
        <v>-0.13165144265622736</v>
      </c>
      <c r="T16" s="38">
        <v>132</v>
      </c>
      <c r="U16" s="5" t="s">
        <v>54</v>
      </c>
      <c r="V16" t="s">
        <v>55</v>
      </c>
      <c r="X16" t="s">
        <v>49</v>
      </c>
      <c r="Y16">
        <v>1</v>
      </c>
      <c r="Z16">
        <v>0</v>
      </c>
      <c r="AA16" t="s">
        <v>50</v>
      </c>
      <c r="AC16" s="6" t="s">
        <v>51</v>
      </c>
      <c r="AD16" t="s">
        <v>56</v>
      </c>
    </row>
    <row r="17" spans="1:30" x14ac:dyDescent="0.25">
      <c r="A17" t="s">
        <v>67</v>
      </c>
      <c r="C17" s="24">
        <v>45418</v>
      </c>
      <c r="D17" s="14">
        <v>153500</v>
      </c>
      <c r="E17" t="s">
        <v>45</v>
      </c>
      <c r="F17" t="s">
        <v>46</v>
      </c>
      <c r="G17" s="14">
        <v>153500</v>
      </c>
      <c r="H17" s="14">
        <v>36800</v>
      </c>
      <c r="I17" s="19">
        <f>H17/G17*100</f>
        <v>23.973941368078176</v>
      </c>
      <c r="J17" s="14">
        <v>107536</v>
      </c>
      <c r="K17" s="14">
        <f>G17-91036</f>
        <v>62464</v>
      </c>
      <c r="L17" s="14">
        <v>16500</v>
      </c>
      <c r="M17" s="29">
        <v>200</v>
      </c>
      <c r="N17" s="33">
        <v>0</v>
      </c>
      <c r="O17" s="38">
        <v>2.75</v>
      </c>
      <c r="P17" s="38">
        <v>2.75</v>
      </c>
      <c r="Q17" s="14">
        <f>K17/M17</f>
        <v>312.32</v>
      </c>
      <c r="R17" s="14">
        <f>K17/O17</f>
        <v>22714.18181818182</v>
      </c>
      <c r="S17" s="43">
        <f>K17/O17/43560</f>
        <v>0.52144586359462397</v>
      </c>
      <c r="T17" s="38">
        <v>200</v>
      </c>
      <c r="U17" s="5" t="s">
        <v>65</v>
      </c>
      <c r="V17" t="s">
        <v>68</v>
      </c>
      <c r="X17" t="s">
        <v>49</v>
      </c>
      <c r="Y17">
        <v>0</v>
      </c>
      <c r="Z17">
        <v>1</v>
      </c>
      <c r="AA17" t="s">
        <v>50</v>
      </c>
      <c r="AC17" s="6" t="s">
        <v>51</v>
      </c>
      <c r="AD17" t="s">
        <v>56</v>
      </c>
    </row>
    <row r="18" spans="1:30" x14ac:dyDescent="0.25">
      <c r="A18" t="s">
        <v>69</v>
      </c>
      <c r="B18" t="s">
        <v>70</v>
      </c>
      <c r="C18" s="24">
        <v>45247</v>
      </c>
      <c r="D18" s="14">
        <v>140000</v>
      </c>
      <c r="E18" t="s">
        <v>45</v>
      </c>
      <c r="F18" t="s">
        <v>46</v>
      </c>
      <c r="G18" s="14">
        <v>140000</v>
      </c>
      <c r="H18" s="14">
        <v>21400</v>
      </c>
      <c r="I18" s="19">
        <f>H18/G18*100</f>
        <v>15.285714285714286</v>
      </c>
      <c r="J18" s="14">
        <v>47732</v>
      </c>
      <c r="K18" s="14">
        <f>G18-35882</f>
        <v>104118</v>
      </c>
      <c r="L18" s="14">
        <v>11850</v>
      </c>
      <c r="M18" s="29">
        <v>237</v>
      </c>
      <c r="N18" s="33">
        <v>400</v>
      </c>
      <c r="O18" s="38">
        <v>2.1760000000000002</v>
      </c>
      <c r="P18" s="38">
        <v>2.1760000000000002</v>
      </c>
      <c r="Q18" s="14">
        <f>K18/M18</f>
        <v>439.31645569620252</v>
      </c>
      <c r="R18" s="14">
        <f>K18/O18</f>
        <v>47848.345588235294</v>
      </c>
      <c r="S18" s="43">
        <f>K18/O18/43560</f>
        <v>1.0984468684167883</v>
      </c>
      <c r="T18" s="38">
        <v>237</v>
      </c>
      <c r="U18" s="5" t="s">
        <v>54</v>
      </c>
      <c r="V18" t="s">
        <v>71</v>
      </c>
      <c r="X18" t="s">
        <v>49</v>
      </c>
      <c r="Y18">
        <v>0</v>
      </c>
      <c r="Z18">
        <v>1</v>
      </c>
      <c r="AA18" t="s">
        <v>50</v>
      </c>
      <c r="AC18" s="6" t="s">
        <v>51</v>
      </c>
      <c r="AD18" t="s">
        <v>72</v>
      </c>
    </row>
    <row r="19" spans="1:30" x14ac:dyDescent="0.25">
      <c r="A19" t="s">
        <v>57</v>
      </c>
      <c r="B19" t="s">
        <v>58</v>
      </c>
      <c r="C19" s="24">
        <v>45076</v>
      </c>
      <c r="D19" s="14">
        <v>95000</v>
      </c>
      <c r="E19" t="s">
        <v>45</v>
      </c>
      <c r="F19" t="s">
        <v>46</v>
      </c>
      <c r="G19" s="14">
        <v>95000</v>
      </c>
      <c r="H19" s="14">
        <v>29700</v>
      </c>
      <c r="I19" s="19">
        <f>H19/G19*100</f>
        <v>31.263157894736842</v>
      </c>
      <c r="J19" s="14">
        <v>78633</v>
      </c>
      <c r="K19" s="14">
        <f>G19-60633</f>
        <v>34367</v>
      </c>
      <c r="L19" s="14">
        <v>18000</v>
      </c>
      <c r="M19" s="29">
        <v>0</v>
      </c>
      <c r="N19" s="33">
        <v>0</v>
      </c>
      <c r="O19" s="38">
        <v>3</v>
      </c>
      <c r="P19" s="38">
        <v>3</v>
      </c>
      <c r="Q19" s="14" t="e">
        <f>K19/M19</f>
        <v>#DIV/0!</v>
      </c>
      <c r="R19" s="14">
        <f>K19/O19</f>
        <v>11455.666666666666</v>
      </c>
      <c r="S19" s="43">
        <f>K19/O19/43560</f>
        <v>0.26298591980410163</v>
      </c>
      <c r="T19" s="38">
        <v>0</v>
      </c>
      <c r="U19" s="5" t="s">
        <v>54</v>
      </c>
      <c r="V19" t="s">
        <v>59</v>
      </c>
      <c r="X19" t="s">
        <v>49</v>
      </c>
      <c r="Y19">
        <v>1</v>
      </c>
      <c r="Z19">
        <v>0</v>
      </c>
      <c r="AA19" t="s">
        <v>50</v>
      </c>
      <c r="AC19" s="6" t="s">
        <v>51</v>
      </c>
    </row>
  </sheetData>
  <conditionalFormatting sqref="AE7:AR8 A5:AR6 AE2:AR4 A15:AD19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321FC-3D93-4984-938C-62E9EB9E41F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2026-02-08T01:20:31Z</dcterms:created>
  <dcterms:modified xsi:type="dcterms:W3CDTF">2026-02-08T01:37:17Z</dcterms:modified>
</cp:coreProperties>
</file>